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dalenidrettslag-my.sharepoint.com/personal/pht_sedalenil_no/Documents/Dokumenter/PÅL HAFSTAD THORSEN/Sædalen IL/Årsmøte/"/>
    </mc:Choice>
  </mc:AlternateContent>
  <xr:revisionPtr revIDLastSave="48" documentId="8_{F80049A0-089E-4CDA-922B-86DFB94A2547}" xr6:coauthVersionLast="47" xr6:coauthVersionMax="47" xr10:uidLastSave="{C20919E3-712D-4D3A-9CC7-15B0E8930EDB}"/>
  <bookViews>
    <workbookView xWindow="-110" yWindow="-110" windowWidth="19420" windowHeight="11500" xr2:uid="{9835E2D7-46B0-440E-AF0A-D8CBB290C50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75" i="1"/>
  <c r="C71" i="1"/>
  <c r="C49" i="1"/>
  <c r="C35" i="1"/>
  <c r="C7" i="1"/>
  <c r="C33" i="1" l="1"/>
  <c r="C111" i="1"/>
  <c r="C112" i="1" l="1"/>
  <c r="C121" i="1" s="1"/>
</calcChain>
</file>

<file path=xl/sharedStrings.xml><?xml version="1.0" encoding="utf-8"?>
<sst xmlns="http://schemas.openxmlformats.org/spreadsheetml/2006/main" count="246" uniqueCount="242">
  <si>
    <t>Resultatregnskap</t>
  </si>
  <si>
    <t>Sædalen Idrettslag</t>
  </si>
  <si>
    <t>2026 sammenlignet med 2025</t>
  </si>
  <si>
    <t>Kontonr.</t>
  </si>
  <si>
    <t>Konto</t>
  </si>
  <si>
    <t>Budsjett 2026</t>
  </si>
  <si>
    <t>2025</t>
  </si>
  <si>
    <t>Salgsinntekt</t>
  </si>
  <si>
    <t>3025</t>
  </si>
  <si>
    <t>Salg av sponsoravtaler, avgiftspiktig</t>
  </si>
  <si>
    <t>3120</t>
  </si>
  <si>
    <t>Salgsinntekt tjenester, innenlands, avgiftsfri</t>
  </si>
  <si>
    <t>3124</t>
  </si>
  <si>
    <t>Sponsor/dugnadsinntekter ikke. avg</t>
  </si>
  <si>
    <t>3200</t>
  </si>
  <si>
    <t>Salgsinntekt, utenfor avgiftsområdet</t>
  </si>
  <si>
    <t>3210</t>
  </si>
  <si>
    <t>Egenandeler</t>
  </si>
  <si>
    <t>3230</t>
  </si>
  <si>
    <t>Inntekter egne arrangement</t>
  </si>
  <si>
    <t>3240</t>
  </si>
  <si>
    <t>Salgsinntekt kiosk</t>
  </si>
  <si>
    <t>3400</t>
  </si>
  <si>
    <t>Spesielle offentlige tilskudd</t>
  </si>
  <si>
    <t>3410</t>
  </si>
  <si>
    <t>Grasrotandel</t>
  </si>
  <si>
    <t>3420</t>
  </si>
  <si>
    <t>Tilskudd fra NIF</t>
  </si>
  <si>
    <t>3460</t>
  </si>
  <si>
    <t>Tilskudd fra andre</t>
  </si>
  <si>
    <t>3480</t>
  </si>
  <si>
    <t>Mva. kompensasjon</t>
  </si>
  <si>
    <t>Annen driftsinntekt</t>
  </si>
  <si>
    <t>3900</t>
  </si>
  <si>
    <t>Annen driftsrelatert inntekt</t>
  </si>
  <si>
    <t>3915</t>
  </si>
  <si>
    <t>Kursinntekter- fotballskole</t>
  </si>
  <si>
    <t>3916</t>
  </si>
  <si>
    <t>Håndballskole</t>
  </si>
  <si>
    <t>3920</t>
  </si>
  <si>
    <t>Medlemskontingenter</t>
  </si>
  <si>
    <t>3930</t>
  </si>
  <si>
    <t>Treningsavgifter</t>
  </si>
  <si>
    <t>3931</t>
  </si>
  <si>
    <t>Treningsavgift Fotballaktiviteter</t>
  </si>
  <si>
    <t>3955</t>
  </si>
  <si>
    <t>Lodd</t>
  </si>
  <si>
    <t>3992</t>
  </si>
  <si>
    <t>Egenfinansiering</t>
  </si>
  <si>
    <t>3998</t>
  </si>
  <si>
    <t>Inntektsfordeling på prosjekter</t>
  </si>
  <si>
    <t>3999</t>
  </si>
  <si>
    <t>Nettoføring av lagskontoer fotball og håndball</t>
  </si>
  <si>
    <t>Sum driftsinntekter</t>
  </si>
  <si>
    <t>Varekostnad</t>
  </si>
  <si>
    <t>4025</t>
  </si>
  <si>
    <t>Innkjøp av dugnadsprodukter</t>
  </si>
  <si>
    <t>4110</t>
  </si>
  <si>
    <t>Innkjøp av varer til kiosk</t>
  </si>
  <si>
    <t>4120</t>
  </si>
  <si>
    <t>Innkjøp av varer for salg</t>
  </si>
  <si>
    <t>4121</t>
  </si>
  <si>
    <t>Påmelding til serier og cuper</t>
  </si>
  <si>
    <t>4300</t>
  </si>
  <si>
    <t>Innkjøp av varer for videresalg</t>
  </si>
  <si>
    <t>4301</t>
  </si>
  <si>
    <t>Treningsklær</t>
  </si>
  <si>
    <t>4302</t>
  </si>
  <si>
    <t>Materiell og utstyr</t>
  </si>
  <si>
    <t>4303</t>
  </si>
  <si>
    <t>Innkjøp til arrangement</t>
  </si>
  <si>
    <t>4310</t>
  </si>
  <si>
    <t>Overganger</t>
  </si>
  <si>
    <t>4320</t>
  </si>
  <si>
    <t>Premier</t>
  </si>
  <si>
    <t>4500</t>
  </si>
  <si>
    <t>Fremmedytelser og underentrepriser</t>
  </si>
  <si>
    <t>4511</t>
  </si>
  <si>
    <t>Kostnader Bergen 3000</t>
  </si>
  <si>
    <t>Lønnskostnad</t>
  </si>
  <si>
    <t>5000</t>
  </si>
  <si>
    <t>Lønn til ansatte</t>
  </si>
  <si>
    <t>5020</t>
  </si>
  <si>
    <t>Lønn under oppgaveplikt</t>
  </si>
  <si>
    <t>5092</t>
  </si>
  <si>
    <t>Feriepenger</t>
  </si>
  <si>
    <t>5093</t>
  </si>
  <si>
    <t>Feriepenger over 60 år</t>
  </si>
  <si>
    <t>5120</t>
  </si>
  <si>
    <t>Dommerhonorar</t>
  </si>
  <si>
    <t>5121</t>
  </si>
  <si>
    <t>Dommerhonorar aga.pliktig</t>
  </si>
  <si>
    <t>5210</t>
  </si>
  <si>
    <t>Fri telefon</t>
  </si>
  <si>
    <t>5220</t>
  </si>
  <si>
    <t>Fri avis</t>
  </si>
  <si>
    <t>5280</t>
  </si>
  <si>
    <t>Annen fordel i arbeidsforhold</t>
  </si>
  <si>
    <t>5290</t>
  </si>
  <si>
    <t>Motkonto for gruppe 52</t>
  </si>
  <si>
    <t>5400</t>
  </si>
  <si>
    <t>Arbeidsgiveravgift</t>
  </si>
  <si>
    <t>5405</t>
  </si>
  <si>
    <t>Arb.giv.avg av påløpte. feriepenger</t>
  </si>
  <si>
    <t>5420</t>
  </si>
  <si>
    <t>Innberetningspliktig pensjonskostnad</t>
  </si>
  <si>
    <t>5500</t>
  </si>
  <si>
    <t>Annen kostnadsgodtgjørelse</t>
  </si>
  <si>
    <t>5800</t>
  </si>
  <si>
    <t>Refusjon av sykepenger</t>
  </si>
  <si>
    <t>5900</t>
  </si>
  <si>
    <t>Gaver til ansatte</t>
  </si>
  <si>
    <t>5910</t>
  </si>
  <si>
    <t>Kantinekostnad</t>
  </si>
  <si>
    <t>5920</t>
  </si>
  <si>
    <t>Yrkesskadeforsikring</t>
  </si>
  <si>
    <t>5990</t>
  </si>
  <si>
    <t>Annen personalkostnad</t>
  </si>
  <si>
    <t>5999</t>
  </si>
  <si>
    <t>Lønn fordelingskonto</t>
  </si>
  <si>
    <t>Avskrivning på varige driftsmidler og immatrielle eiendeler</t>
  </si>
  <si>
    <t>6000</t>
  </si>
  <si>
    <t>Avskrivning på bygninger og annen fast eiendom</t>
  </si>
  <si>
    <t>6010</t>
  </si>
  <si>
    <t>Avskrivning på transportmidler, maskiner og inventar</t>
  </si>
  <si>
    <t>Annen driftskostnad</t>
  </si>
  <si>
    <t>6300</t>
  </si>
  <si>
    <t>Leie lokale</t>
  </si>
  <si>
    <t>6320</t>
  </si>
  <si>
    <t>Renovasjon, vann, avløp o.l.</t>
  </si>
  <si>
    <t>6340</t>
  </si>
  <si>
    <t>Lys, varme</t>
  </si>
  <si>
    <t>6400</t>
  </si>
  <si>
    <t>Leie maskiner</t>
  </si>
  <si>
    <t>6420</t>
  </si>
  <si>
    <t>Leie datasystemer</t>
  </si>
  <si>
    <t>6430</t>
  </si>
  <si>
    <t>Leie andre kontormaskiner</t>
  </si>
  <si>
    <t>6540</t>
  </si>
  <si>
    <t>Inventar</t>
  </si>
  <si>
    <t>6550</t>
  </si>
  <si>
    <t>Driftsmateriale</t>
  </si>
  <si>
    <t>6700</t>
  </si>
  <si>
    <t>Revisjons- og regnskapshonorar</t>
  </si>
  <si>
    <t>6701</t>
  </si>
  <si>
    <t>Revisjon</t>
  </si>
  <si>
    <t>6785</t>
  </si>
  <si>
    <t>Kjøp av tjenester utland</t>
  </si>
  <si>
    <t>6800</t>
  </si>
  <si>
    <t>Kontorrekvisita</t>
  </si>
  <si>
    <t>6840</t>
  </si>
  <si>
    <t>Aviser, tidsskrifter, bøker o.l.</t>
  </si>
  <si>
    <t>6860</t>
  </si>
  <si>
    <t>Møte, kurs, oppdatering o.l.</t>
  </si>
  <si>
    <t>6900</t>
  </si>
  <si>
    <t>Telefon</t>
  </si>
  <si>
    <t>6907</t>
  </si>
  <si>
    <t>Internett</t>
  </si>
  <si>
    <t>7000</t>
  </si>
  <si>
    <t>Drivstoff</t>
  </si>
  <si>
    <t>7020</t>
  </si>
  <si>
    <t>Vedlikehold</t>
  </si>
  <si>
    <t>7090</t>
  </si>
  <si>
    <t>Annen kostnad transportmidler</t>
  </si>
  <si>
    <t>7100</t>
  </si>
  <si>
    <t>Bilgodtgjørelse, oppgavepliktig</t>
  </si>
  <si>
    <t>7110</t>
  </si>
  <si>
    <t>Kjøregodtgjørelse, ikke oppgaveplikt</t>
  </si>
  <si>
    <t>7120</t>
  </si>
  <si>
    <t>Reisekostnader dommer</t>
  </si>
  <si>
    <t>7140</t>
  </si>
  <si>
    <t>Reisekostnad, ikke oppgavepliktig</t>
  </si>
  <si>
    <t>7151</t>
  </si>
  <si>
    <t>Sosiale arrangement</t>
  </si>
  <si>
    <t>7160</t>
  </si>
  <si>
    <t>Diettkostnad, ikke oppgavepliktig</t>
  </si>
  <si>
    <t>7320</t>
  </si>
  <si>
    <t>Reklamekostnad</t>
  </si>
  <si>
    <t>7400</t>
  </si>
  <si>
    <t>Kontingent, fradragsberettiget</t>
  </si>
  <si>
    <t>7420</t>
  </si>
  <si>
    <t>Gave, fradragsberettiget</t>
  </si>
  <si>
    <t>7500</t>
  </si>
  <si>
    <t>Forsikringspremie</t>
  </si>
  <si>
    <t>7600</t>
  </si>
  <si>
    <t>Lisensavgift og royalties</t>
  </si>
  <si>
    <t>7740</t>
  </si>
  <si>
    <t>Øreavrunding</t>
  </si>
  <si>
    <t>7770</t>
  </si>
  <si>
    <t>Bank- og kortgebyr</t>
  </si>
  <si>
    <t>7771</t>
  </si>
  <si>
    <t>Gebyr Vipps</t>
  </si>
  <si>
    <t>7772</t>
  </si>
  <si>
    <t>Gebyr Spond</t>
  </si>
  <si>
    <t>7799</t>
  </si>
  <si>
    <t>Annen kostnad, ikke fradragsberettiget</t>
  </si>
  <si>
    <t>Sum driftskostnader</t>
  </si>
  <si>
    <t>Driftsresultat</t>
  </si>
  <si>
    <t>Annen finansinntekt</t>
  </si>
  <si>
    <t>8050</t>
  </si>
  <si>
    <t>Annen renteinntekt</t>
  </si>
  <si>
    <t>8060</t>
  </si>
  <si>
    <t>Valutagevinst (agio)</t>
  </si>
  <si>
    <t>8070</t>
  </si>
  <si>
    <t>Annen finanskostnad</t>
  </si>
  <si>
    <t>8150</t>
  </si>
  <si>
    <t>Annen rentekostnad</t>
  </si>
  <si>
    <t>8160</t>
  </si>
  <si>
    <t>Valutatap (disagio)</t>
  </si>
  <si>
    <t>Netto finansposter</t>
  </si>
  <si>
    <t>Resultat før skatt</t>
  </si>
  <si>
    <t>Ordinært resultat</t>
  </si>
  <si>
    <t>Driftstilskudd fotballbanen fra Bergen kommune</t>
  </si>
  <si>
    <t>Renteinntekter kommunalt tilskudd til rekkefølgekrav</t>
  </si>
  <si>
    <t>Økt lønnskostnad trenere 2x A-lag tilsvarende 40%, driftsmedarbeider 20%, hovedinstruktør 20% og klubbkoordinator 40%, assistenter 10%</t>
  </si>
  <si>
    <t>Dommerutgifter, trener-, lagleder-  og instruktørkontrakter, drift av anlegg og administrasjon</t>
  </si>
  <si>
    <t>x2 vinterferie og høstferie</t>
  </si>
  <si>
    <t>x1 august</t>
  </si>
  <si>
    <t>Nytt kommunalt tilskudd i 2026 til drift og vedlikehold av 11-erbanen</t>
  </si>
  <si>
    <t>Økte kostnader med ny 11-er fotballbane</t>
  </si>
  <si>
    <t>Trenerkurs, dommerkurs for ungdommer, lederkurs mv.</t>
  </si>
  <si>
    <t>Lagskassenes kostnader</t>
  </si>
  <si>
    <t>LAM-midler, småtilskudd fra NIF</t>
  </si>
  <si>
    <t>Banker, stiftelser mv. Risikopost pga engangsmidler eller kortvarige tilskuddsperioder</t>
  </si>
  <si>
    <t>FFO / STU /keepertreninger</t>
  </si>
  <si>
    <t xml:space="preserve">Spondlodd for lagene og julelotteri. </t>
  </si>
  <si>
    <t>Dugnadssalg</t>
  </si>
  <si>
    <t>Lagskasser</t>
  </si>
  <si>
    <t>Kundeutbytte SPN</t>
  </si>
  <si>
    <t>Frende, forsikring særforbund</t>
  </si>
  <si>
    <t>Lagskasser, sommercup, mat på reise</t>
  </si>
  <si>
    <t>VEO-kamera til fotballavdelingen</t>
  </si>
  <si>
    <t>PowerOffice, LearnHåndball, Taekwondosystem, Manymore, Iutlegg, Webhuset</t>
  </si>
  <si>
    <t>BERGEN3000</t>
  </si>
  <si>
    <t>14,1% av konto 5000, 5020, 5121, 5220, 5280, 5420 og 5800</t>
  </si>
  <si>
    <t>Sædalsfesten, 20 års jubileum, åpninger, BERGEN3000</t>
  </si>
  <si>
    <t>Julelotteri, medaljer, merker mv</t>
  </si>
  <si>
    <t>Torshov Sport handlet på faktura</t>
  </si>
  <si>
    <t>Seriepåmelding, turneringer, reisekostnader til turneringer</t>
  </si>
  <si>
    <t>Bergen kommune, vertskapsrollen, ekstra innsats-midler, Bufdir mv</t>
  </si>
  <si>
    <t>Gebyr for betalingsløsninger via Spond medlemskontingenter, FFO, håndballskole mv</t>
  </si>
  <si>
    <t>Informasjon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</si>
</sst>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0" fillId="0" borderId="0" xfId="1" applyNumberFormat="1" applyFont="1" applyFill="1"/>
    <xf numFmtId="0" fontId="5" fillId="0" borderId="0" xfId="0" applyFont="1"/>
    <xf numFmtId="164" fontId="5" fillId="0" borderId="0" xfId="1" applyNumberFormat="1" applyFont="1" applyFill="1"/>
    <xf numFmtId="49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164" fontId="5" fillId="0" borderId="0" xfId="1" applyNumberFormat="1" applyFont="1" applyFill="1" applyAlignment="1">
      <alignment vertical="top"/>
    </xf>
    <xf numFmtId="164" fontId="0" fillId="0" borderId="0" xfId="0" applyNumberFormat="1"/>
    <xf numFmtId="4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4" fontId="0" fillId="0" borderId="0" xfId="1" applyNumberFormat="1" applyFont="1" applyFill="1" applyAlignment="1">
      <alignment vertical="top"/>
    </xf>
    <xf numFmtId="49" fontId="5" fillId="0" borderId="1" xfId="0" applyNumberFormat="1" applyFont="1" applyBorder="1" applyAlignment="1">
      <alignment vertical="top"/>
    </xf>
    <xf numFmtId="4" fontId="5" fillId="0" borderId="2" xfId="0" applyNumberFormat="1" applyFont="1" applyBorder="1"/>
    <xf numFmtId="164" fontId="5" fillId="0" borderId="1" xfId="1" applyNumberFormat="1" applyFont="1" applyFill="1" applyBorder="1" applyAlignment="1">
      <alignment vertical="top"/>
    </xf>
    <xf numFmtId="4" fontId="5" fillId="0" borderId="0" xfId="0" applyNumberFormat="1" applyFont="1"/>
    <xf numFmtId="164" fontId="5" fillId="0" borderId="0" xfId="1" applyNumberFormat="1" applyFont="1" applyFill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2" fillId="0" borderId="0" xfId="0" applyFont="1"/>
    <xf numFmtId="0" fontId="0" fillId="0" borderId="0" xfId="0"/>
    <xf numFmtId="0" fontId="4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32FB-7B22-4906-9BEA-95CAC9626E34}">
  <dimension ref="A1:E122"/>
  <sheetViews>
    <sheetView tabSelected="1" workbookViewId="0">
      <selection activeCell="C123" sqref="C123"/>
    </sheetView>
  </sheetViews>
  <sheetFormatPr baseColWidth="10" defaultColWidth="9.1796875" defaultRowHeight="14.5" x14ac:dyDescent="0.35"/>
  <cols>
    <col min="1" max="1" width="20.81640625" customWidth="1"/>
    <col min="2" max="2" width="53" customWidth="1"/>
    <col min="3" max="3" width="12.81640625" bestFit="1" customWidth="1"/>
    <col min="4" max="4" width="11.7265625" style="2" customWidth="1"/>
    <col min="5" max="5" width="10" bestFit="1" customWidth="1"/>
    <col min="6" max="6" width="11.08984375" bestFit="1" customWidth="1"/>
    <col min="7" max="7" width="9.81640625" bestFit="1" customWidth="1"/>
  </cols>
  <sheetData>
    <row r="1" spans="1:5" ht="27" customHeight="1" x14ac:dyDescent="0.6">
      <c r="A1" s="18" t="s">
        <v>0</v>
      </c>
      <c r="B1" s="19"/>
      <c r="C1" s="19"/>
      <c r="D1" s="19"/>
      <c r="E1" s="19"/>
    </row>
    <row r="2" spans="1:5" ht="18" customHeight="1" x14ac:dyDescent="0.4">
      <c r="A2" s="1" t="s">
        <v>1</v>
      </c>
    </row>
    <row r="3" spans="1:5" ht="18" customHeight="1" x14ac:dyDescent="0.4">
      <c r="A3" s="20" t="s">
        <v>2</v>
      </c>
      <c r="B3" s="19"/>
      <c r="C3" s="19"/>
      <c r="D3" s="19"/>
      <c r="E3" s="19"/>
    </row>
    <row r="5" spans="1:5" x14ac:dyDescent="0.35">
      <c r="A5" s="3" t="s">
        <v>3</v>
      </c>
      <c r="B5" s="3" t="s">
        <v>4</v>
      </c>
      <c r="C5" s="3" t="s">
        <v>5</v>
      </c>
      <c r="D5" s="4" t="s">
        <v>6</v>
      </c>
      <c r="E5" s="3" t="s">
        <v>241</v>
      </c>
    </row>
    <row r="6" spans="1:5" x14ac:dyDescent="0.35">
      <c r="A6" s="3"/>
      <c r="B6" s="3"/>
      <c r="C6" s="3"/>
      <c r="D6" s="4"/>
    </row>
    <row r="7" spans="1:5" x14ac:dyDescent="0.35">
      <c r="A7" s="5"/>
      <c r="B7" s="5" t="s">
        <v>7</v>
      </c>
      <c r="C7" s="6">
        <f>SUM(C8:C19)</f>
        <v>6695000</v>
      </c>
      <c r="D7" s="7">
        <v>6665505.8799999999</v>
      </c>
      <c r="E7" s="8"/>
    </row>
    <row r="8" spans="1:5" x14ac:dyDescent="0.35">
      <c r="A8" s="9" t="s">
        <v>8</v>
      </c>
      <c r="B8" s="9" t="s">
        <v>9</v>
      </c>
      <c r="C8" s="10">
        <v>400000</v>
      </c>
      <c r="D8" s="11">
        <v>384607.05</v>
      </c>
    </row>
    <row r="9" spans="1:5" x14ac:dyDescent="0.35">
      <c r="A9" s="9" t="s">
        <v>10</v>
      </c>
      <c r="B9" s="9" t="s">
        <v>11</v>
      </c>
      <c r="C9" s="10">
        <v>150000</v>
      </c>
      <c r="D9" s="11">
        <v>162500</v>
      </c>
    </row>
    <row r="10" spans="1:5" x14ac:dyDescent="0.35">
      <c r="A10" s="9" t="s">
        <v>12</v>
      </c>
      <c r="B10" s="9" t="s">
        <v>13</v>
      </c>
      <c r="C10" s="10">
        <v>450000</v>
      </c>
      <c r="D10" s="11">
        <v>431241.55</v>
      </c>
    </row>
    <row r="11" spans="1:5" x14ac:dyDescent="0.35">
      <c r="A11" s="9" t="s">
        <v>14</v>
      </c>
      <c r="B11" s="9" t="s">
        <v>15</v>
      </c>
      <c r="C11" s="10">
        <v>50000</v>
      </c>
      <c r="D11" s="11">
        <v>52000</v>
      </c>
    </row>
    <row r="12" spans="1:5" x14ac:dyDescent="0.35">
      <c r="A12" s="9" t="s">
        <v>16</v>
      </c>
      <c r="B12" s="9" t="s">
        <v>17</v>
      </c>
      <c r="C12" s="10">
        <v>1650000</v>
      </c>
      <c r="D12" s="11">
        <v>1607369.32</v>
      </c>
      <c r="E12" t="s">
        <v>221</v>
      </c>
    </row>
    <row r="13" spans="1:5" x14ac:dyDescent="0.35">
      <c r="A13" s="9" t="s">
        <v>18</v>
      </c>
      <c r="B13" s="9" t="s">
        <v>19</v>
      </c>
      <c r="C13" s="10">
        <v>425000</v>
      </c>
      <c r="D13" s="11">
        <v>411048.69</v>
      </c>
    </row>
    <row r="14" spans="1:5" x14ac:dyDescent="0.35">
      <c r="A14" s="9" t="s">
        <v>20</v>
      </c>
      <c r="B14" s="9" t="s">
        <v>21</v>
      </c>
      <c r="C14" s="10">
        <v>275000</v>
      </c>
      <c r="D14" s="11">
        <v>266870</v>
      </c>
    </row>
    <row r="15" spans="1:5" x14ac:dyDescent="0.35">
      <c r="A15" s="9" t="s">
        <v>22</v>
      </c>
      <c r="B15" s="9" t="s">
        <v>23</v>
      </c>
      <c r="C15" s="10">
        <v>800000</v>
      </c>
      <c r="D15" s="11">
        <v>837742</v>
      </c>
      <c r="E15" t="s">
        <v>239</v>
      </c>
    </row>
    <row r="16" spans="1:5" x14ac:dyDescent="0.35">
      <c r="A16" s="9" t="s">
        <v>24</v>
      </c>
      <c r="B16" s="9" t="s">
        <v>25</v>
      </c>
      <c r="C16" s="10">
        <v>300000</v>
      </c>
      <c r="D16" s="11">
        <v>285482.27</v>
      </c>
    </row>
    <row r="17" spans="1:5" x14ac:dyDescent="0.35">
      <c r="A17" s="9" t="s">
        <v>26</v>
      </c>
      <c r="B17" s="9" t="s">
        <v>27</v>
      </c>
      <c r="C17" s="10">
        <v>610000</v>
      </c>
      <c r="D17" s="11">
        <v>609351</v>
      </c>
      <c r="E17" t="s">
        <v>222</v>
      </c>
    </row>
    <row r="18" spans="1:5" x14ac:dyDescent="0.35">
      <c r="A18" s="9" t="s">
        <v>28</v>
      </c>
      <c r="B18" s="9" t="s">
        <v>29</v>
      </c>
      <c r="C18" s="10">
        <v>1000000</v>
      </c>
      <c r="D18" s="11">
        <v>1035500</v>
      </c>
      <c r="E18" t="s">
        <v>223</v>
      </c>
    </row>
    <row r="19" spans="1:5" x14ac:dyDescent="0.35">
      <c r="A19" s="9" t="s">
        <v>30</v>
      </c>
      <c r="B19" s="9" t="s">
        <v>31</v>
      </c>
      <c r="C19" s="10">
        <v>585000</v>
      </c>
      <c r="D19" s="11">
        <v>581794</v>
      </c>
    </row>
    <row r="20" spans="1:5" x14ac:dyDescent="0.35">
      <c r="A20" s="9"/>
      <c r="B20" s="9"/>
      <c r="C20" s="10"/>
      <c r="D20" s="11"/>
    </row>
    <row r="21" spans="1:5" x14ac:dyDescent="0.35">
      <c r="A21" s="5"/>
      <c r="B21" s="5" t="s">
        <v>32</v>
      </c>
      <c r="C21" s="6">
        <f>SUM(C22:C32)</f>
        <v>3147000</v>
      </c>
      <c r="D21" s="7">
        <v>3001703.37</v>
      </c>
    </row>
    <row r="22" spans="1:5" x14ac:dyDescent="0.35">
      <c r="A22" s="9" t="s">
        <v>33</v>
      </c>
      <c r="B22" s="9" t="s">
        <v>34</v>
      </c>
      <c r="C22" s="10">
        <v>15000</v>
      </c>
      <c r="D22" s="11">
        <v>13707.53</v>
      </c>
    </row>
    <row r="23" spans="1:5" x14ac:dyDescent="0.35">
      <c r="A23" s="9" t="s">
        <v>35</v>
      </c>
      <c r="B23" s="9" t="s">
        <v>36</v>
      </c>
      <c r="C23" s="10">
        <v>250000</v>
      </c>
      <c r="D23" s="11">
        <v>310080</v>
      </c>
      <c r="E23" t="s">
        <v>217</v>
      </c>
    </row>
    <row r="24" spans="1:5" x14ac:dyDescent="0.35">
      <c r="A24" s="9" t="s">
        <v>37</v>
      </c>
      <c r="B24" s="9" t="s">
        <v>38</v>
      </c>
      <c r="C24" s="10">
        <v>80000</v>
      </c>
      <c r="D24" s="11">
        <v>60548</v>
      </c>
      <c r="E24" t="s">
        <v>216</v>
      </c>
    </row>
    <row r="25" spans="1:5" x14ac:dyDescent="0.35">
      <c r="A25" s="9" t="s">
        <v>39</v>
      </c>
      <c r="B25" s="9" t="s">
        <v>40</v>
      </c>
      <c r="C25" s="10">
        <v>1150000</v>
      </c>
      <c r="D25" s="11">
        <v>1147250.8899999999</v>
      </c>
    </row>
    <row r="26" spans="1:5" x14ac:dyDescent="0.35">
      <c r="A26" s="9" t="s">
        <v>41</v>
      </c>
      <c r="B26" s="9" t="s">
        <v>42</v>
      </c>
      <c r="C26" s="10">
        <v>875000</v>
      </c>
      <c r="D26" s="11">
        <v>864809.63</v>
      </c>
    </row>
    <row r="27" spans="1:5" x14ac:dyDescent="0.35">
      <c r="A27" s="9" t="s">
        <v>43</v>
      </c>
      <c r="B27" s="9" t="s">
        <v>44</v>
      </c>
      <c r="C27" s="10">
        <v>475000</v>
      </c>
      <c r="D27" s="11">
        <v>454246.43</v>
      </c>
      <c r="E27" t="s">
        <v>224</v>
      </c>
    </row>
    <row r="28" spans="1:5" x14ac:dyDescent="0.35">
      <c r="A28" s="9" t="s">
        <v>45</v>
      </c>
      <c r="B28" s="9" t="s">
        <v>46</v>
      </c>
      <c r="C28" s="10">
        <v>300000</v>
      </c>
      <c r="D28" s="11">
        <v>216547.65</v>
      </c>
      <c r="E28" t="s">
        <v>225</v>
      </c>
    </row>
    <row r="29" spans="1:5" x14ac:dyDescent="0.35">
      <c r="A29" s="9" t="s">
        <v>47</v>
      </c>
      <c r="B29" s="9" t="s">
        <v>48</v>
      </c>
      <c r="C29" s="11">
        <v>0</v>
      </c>
      <c r="D29" s="11">
        <v>0</v>
      </c>
    </row>
    <row r="30" spans="1:5" x14ac:dyDescent="0.35">
      <c r="A30" s="9" t="s">
        <v>49</v>
      </c>
      <c r="B30" s="9" t="s">
        <v>50</v>
      </c>
      <c r="C30" s="11">
        <v>0</v>
      </c>
      <c r="D30" s="11">
        <v>0</v>
      </c>
    </row>
    <row r="31" spans="1:5" x14ac:dyDescent="0.35">
      <c r="A31" s="9" t="s">
        <v>51</v>
      </c>
      <c r="B31" s="9" t="s">
        <v>52</v>
      </c>
      <c r="C31" s="10">
        <v>-65000</v>
      </c>
      <c r="D31" s="11">
        <v>-65486.76</v>
      </c>
    </row>
    <row r="32" spans="1:5" x14ac:dyDescent="0.35">
      <c r="A32" s="9"/>
      <c r="B32" s="9" t="s">
        <v>212</v>
      </c>
      <c r="C32" s="10">
        <v>67000</v>
      </c>
      <c r="D32" s="11">
        <v>0</v>
      </c>
      <c r="E32" t="s">
        <v>218</v>
      </c>
    </row>
    <row r="33" spans="1:5" x14ac:dyDescent="0.35">
      <c r="A33" s="12"/>
      <c r="B33" s="12" t="s">
        <v>53</v>
      </c>
      <c r="C33" s="13">
        <f>SUM(C7,C21)</f>
        <v>9842000</v>
      </c>
      <c r="D33" s="14">
        <v>9667209.25</v>
      </c>
      <c r="E33" s="8"/>
    </row>
    <row r="34" spans="1:5" x14ac:dyDescent="0.35">
      <c r="A34" s="5"/>
      <c r="B34" s="5"/>
      <c r="C34" s="15"/>
      <c r="D34" s="16"/>
      <c r="E34" s="8"/>
    </row>
    <row r="35" spans="1:5" x14ac:dyDescent="0.35">
      <c r="A35" s="5"/>
      <c r="B35" s="5" t="s">
        <v>54</v>
      </c>
      <c r="C35" s="6">
        <f>SUM(C36:C47)</f>
        <v>3400000</v>
      </c>
      <c r="D35" s="7">
        <v>3568696.15</v>
      </c>
    </row>
    <row r="36" spans="1:5" x14ac:dyDescent="0.35">
      <c r="A36" s="9" t="s">
        <v>55</v>
      </c>
      <c r="B36" s="9" t="s">
        <v>56</v>
      </c>
      <c r="C36" s="10">
        <v>35000</v>
      </c>
      <c r="D36" s="11">
        <v>35910</v>
      </c>
      <c r="E36" t="s">
        <v>226</v>
      </c>
    </row>
    <row r="37" spans="1:5" x14ac:dyDescent="0.35">
      <c r="A37" s="9" t="s">
        <v>57</v>
      </c>
      <c r="B37" s="9" t="s">
        <v>58</v>
      </c>
      <c r="C37" s="10">
        <v>100000</v>
      </c>
      <c r="D37" s="11">
        <v>90352.42</v>
      </c>
    </row>
    <row r="38" spans="1:5" x14ac:dyDescent="0.35">
      <c r="A38" s="9" t="s">
        <v>59</v>
      </c>
      <c r="B38" s="9" t="s">
        <v>60</v>
      </c>
      <c r="C38" s="10">
        <v>50000</v>
      </c>
      <c r="D38" s="11">
        <v>49214</v>
      </c>
      <c r="E38" t="s">
        <v>226</v>
      </c>
    </row>
    <row r="39" spans="1:5" x14ac:dyDescent="0.35">
      <c r="A39" s="9" t="s">
        <v>61</v>
      </c>
      <c r="B39" s="9" t="s">
        <v>62</v>
      </c>
      <c r="C39" s="10">
        <v>2500000</v>
      </c>
      <c r="D39" s="11">
        <v>2695971.96</v>
      </c>
      <c r="E39" t="s">
        <v>238</v>
      </c>
    </row>
    <row r="40" spans="1:5" x14ac:dyDescent="0.35">
      <c r="A40" s="9" t="s">
        <v>63</v>
      </c>
      <c r="B40" s="9" t="s">
        <v>64</v>
      </c>
      <c r="C40" s="10">
        <v>50000</v>
      </c>
      <c r="D40" s="11">
        <v>52730.75</v>
      </c>
      <c r="E40" t="s">
        <v>226</v>
      </c>
    </row>
    <row r="41" spans="1:5" x14ac:dyDescent="0.35">
      <c r="A41" s="9" t="s">
        <v>65</v>
      </c>
      <c r="B41" s="9" t="s">
        <v>66</v>
      </c>
      <c r="C41" s="10">
        <v>20000</v>
      </c>
      <c r="D41" s="11">
        <v>21244.53</v>
      </c>
      <c r="E41" t="s">
        <v>227</v>
      </c>
    </row>
    <row r="42" spans="1:5" x14ac:dyDescent="0.35">
      <c r="A42" s="9" t="s">
        <v>67</v>
      </c>
      <c r="B42" s="9" t="s">
        <v>68</v>
      </c>
      <c r="C42" s="10">
        <v>400000</v>
      </c>
      <c r="D42" s="11">
        <v>436134.63</v>
      </c>
      <c r="E42" t="s">
        <v>237</v>
      </c>
    </row>
    <row r="43" spans="1:5" x14ac:dyDescent="0.35">
      <c r="A43" s="9" t="s">
        <v>69</v>
      </c>
      <c r="B43" s="9" t="s">
        <v>70</v>
      </c>
      <c r="C43" s="10">
        <v>200000</v>
      </c>
      <c r="D43" s="11">
        <v>144598.39999999999</v>
      </c>
      <c r="E43" t="s">
        <v>235</v>
      </c>
    </row>
    <row r="44" spans="1:5" x14ac:dyDescent="0.35">
      <c r="A44" s="9" t="s">
        <v>71</v>
      </c>
      <c r="B44" s="9" t="s">
        <v>72</v>
      </c>
      <c r="C44" s="10">
        <v>20000</v>
      </c>
      <c r="D44" s="11">
        <v>19700</v>
      </c>
    </row>
    <row r="45" spans="1:5" x14ac:dyDescent="0.35">
      <c r="A45" s="9" t="s">
        <v>73</v>
      </c>
      <c r="B45" s="9" t="s">
        <v>74</v>
      </c>
      <c r="C45" s="10">
        <v>25000</v>
      </c>
      <c r="D45" s="11">
        <v>22298</v>
      </c>
      <c r="E45" t="s">
        <v>236</v>
      </c>
    </row>
    <row r="46" spans="1:5" x14ac:dyDescent="0.35">
      <c r="A46" s="9" t="s">
        <v>75</v>
      </c>
      <c r="B46" s="9" t="s">
        <v>76</v>
      </c>
      <c r="C46" s="11">
        <v>0</v>
      </c>
      <c r="D46" s="11">
        <v>0</v>
      </c>
    </row>
    <row r="47" spans="1:5" x14ac:dyDescent="0.35">
      <c r="A47" s="9" t="s">
        <v>77</v>
      </c>
      <c r="B47" s="9" t="s">
        <v>78</v>
      </c>
      <c r="C47" s="11">
        <v>0</v>
      </c>
      <c r="D47" s="11">
        <v>541.46</v>
      </c>
    </row>
    <row r="48" spans="1:5" x14ac:dyDescent="0.35">
      <c r="A48" s="9"/>
      <c r="B48" s="9"/>
      <c r="C48" s="10"/>
      <c r="D48" s="11"/>
    </row>
    <row r="49" spans="1:5" x14ac:dyDescent="0.35">
      <c r="A49" s="5"/>
      <c r="B49" s="5" t="s">
        <v>79</v>
      </c>
      <c r="C49" s="6">
        <f>SUM(C50:C69)</f>
        <v>4310000</v>
      </c>
      <c r="D49" s="7">
        <v>3495533.94</v>
      </c>
      <c r="E49" t="s">
        <v>215</v>
      </c>
    </row>
    <row r="50" spans="1:5" x14ac:dyDescent="0.35">
      <c r="A50" s="9" t="s">
        <v>80</v>
      </c>
      <c r="B50" s="9" t="s">
        <v>81</v>
      </c>
      <c r="C50" s="10">
        <v>3050000</v>
      </c>
      <c r="D50" s="11">
        <v>2461895.9</v>
      </c>
      <c r="E50" t="s">
        <v>214</v>
      </c>
    </row>
    <row r="51" spans="1:5" x14ac:dyDescent="0.35">
      <c r="A51" s="9" t="s">
        <v>82</v>
      </c>
      <c r="B51" s="9" t="s">
        <v>83</v>
      </c>
      <c r="C51" s="10">
        <v>230000</v>
      </c>
      <c r="D51" s="11">
        <v>228586.6</v>
      </c>
    </row>
    <row r="52" spans="1:5" x14ac:dyDescent="0.35">
      <c r="A52" s="9" t="s">
        <v>84</v>
      </c>
      <c r="B52" s="9" t="s">
        <v>85</v>
      </c>
      <c r="C52" s="10">
        <v>300000</v>
      </c>
      <c r="D52" s="11">
        <v>292871.46999999997</v>
      </c>
    </row>
    <row r="53" spans="1:5" x14ac:dyDescent="0.35">
      <c r="A53" s="9" t="s">
        <v>86</v>
      </c>
      <c r="B53" s="9" t="s">
        <v>87</v>
      </c>
      <c r="C53" s="10">
        <v>2500</v>
      </c>
      <c r="D53" s="11">
        <v>2424.6</v>
      </c>
    </row>
    <row r="54" spans="1:5" x14ac:dyDescent="0.35">
      <c r="A54" s="9" t="s">
        <v>88</v>
      </c>
      <c r="B54" s="9" t="s">
        <v>89</v>
      </c>
      <c r="C54" s="10">
        <v>180000</v>
      </c>
      <c r="D54" s="11">
        <v>183497.07</v>
      </c>
    </row>
    <row r="55" spans="1:5" x14ac:dyDescent="0.35">
      <c r="A55" s="9" t="s">
        <v>90</v>
      </c>
      <c r="B55" s="9" t="s">
        <v>91</v>
      </c>
      <c r="C55" s="10">
        <v>70000</v>
      </c>
      <c r="D55" s="11">
        <v>67471.37</v>
      </c>
    </row>
    <row r="56" spans="1:5" x14ac:dyDescent="0.35">
      <c r="A56" s="9" t="s">
        <v>92</v>
      </c>
      <c r="B56" s="9" t="s">
        <v>93</v>
      </c>
      <c r="C56" s="11">
        <v>0</v>
      </c>
      <c r="D56" s="11">
        <v>0</v>
      </c>
    </row>
    <row r="57" spans="1:5" x14ac:dyDescent="0.35">
      <c r="A57" s="9" t="s">
        <v>94</v>
      </c>
      <c r="B57" s="9" t="s">
        <v>95</v>
      </c>
      <c r="C57" s="10">
        <v>2500</v>
      </c>
      <c r="D57" s="11">
        <v>2763</v>
      </c>
    </row>
    <row r="58" spans="1:5" x14ac:dyDescent="0.35">
      <c r="A58" s="9" t="s">
        <v>96</v>
      </c>
      <c r="B58" s="9" t="s">
        <v>97</v>
      </c>
      <c r="C58" s="10">
        <v>6000</v>
      </c>
      <c r="D58" s="11">
        <v>8784</v>
      </c>
    </row>
    <row r="59" spans="1:5" x14ac:dyDescent="0.35">
      <c r="A59" s="9" t="s">
        <v>98</v>
      </c>
      <c r="B59" s="9" t="s">
        <v>99</v>
      </c>
      <c r="C59" s="10">
        <v>-12000</v>
      </c>
      <c r="D59" s="11">
        <v>-11547</v>
      </c>
    </row>
    <row r="60" spans="1:5" x14ac:dyDescent="0.35">
      <c r="A60" s="9" t="s">
        <v>100</v>
      </c>
      <c r="B60" s="9" t="s">
        <v>101</v>
      </c>
      <c r="C60" s="10">
        <v>395000</v>
      </c>
      <c r="D60" s="11">
        <v>367741.43</v>
      </c>
      <c r="E60" t="s">
        <v>234</v>
      </c>
    </row>
    <row r="61" spans="1:5" x14ac:dyDescent="0.35">
      <c r="A61" s="9" t="s">
        <v>102</v>
      </c>
      <c r="B61" s="9" t="s">
        <v>103</v>
      </c>
      <c r="C61" s="10">
        <v>45000</v>
      </c>
      <c r="D61" s="11">
        <v>41636.639999999999</v>
      </c>
    </row>
    <row r="62" spans="1:5" x14ac:dyDescent="0.35">
      <c r="A62" s="9" t="s">
        <v>104</v>
      </c>
      <c r="B62" s="9" t="s">
        <v>105</v>
      </c>
      <c r="C62" s="10">
        <v>125000</v>
      </c>
      <c r="D62" s="11">
        <v>118985</v>
      </c>
    </row>
    <row r="63" spans="1:5" x14ac:dyDescent="0.35">
      <c r="A63" s="9" t="s">
        <v>106</v>
      </c>
      <c r="B63" s="9" t="s">
        <v>107</v>
      </c>
      <c r="C63" s="10">
        <v>4000</v>
      </c>
      <c r="D63" s="11">
        <v>3787.71</v>
      </c>
    </row>
    <row r="64" spans="1:5" x14ac:dyDescent="0.35">
      <c r="A64" s="9" t="s">
        <v>108</v>
      </c>
      <c r="B64" s="9" t="s">
        <v>109</v>
      </c>
      <c r="C64" s="10">
        <v>-100000</v>
      </c>
      <c r="D64" s="11">
        <v>-284178</v>
      </c>
    </row>
    <row r="65" spans="1:5" x14ac:dyDescent="0.35">
      <c r="A65" s="9" t="s">
        <v>110</v>
      </c>
      <c r="B65" s="9" t="s">
        <v>111</v>
      </c>
      <c r="C65" s="10">
        <v>1000</v>
      </c>
      <c r="D65" s="11">
        <v>907</v>
      </c>
    </row>
    <row r="66" spans="1:5" x14ac:dyDescent="0.35">
      <c r="A66" s="9" t="s">
        <v>112</v>
      </c>
      <c r="B66" s="9" t="s">
        <v>113</v>
      </c>
      <c r="C66" s="11">
        <v>0</v>
      </c>
      <c r="D66" s="11">
        <v>0</v>
      </c>
    </row>
    <row r="67" spans="1:5" x14ac:dyDescent="0.35">
      <c r="A67" s="9" t="s">
        <v>114</v>
      </c>
      <c r="B67" s="9" t="s">
        <v>115</v>
      </c>
      <c r="C67" s="10">
        <v>4000</v>
      </c>
      <c r="D67" s="11">
        <v>3279.04</v>
      </c>
    </row>
    <row r="68" spans="1:5" x14ac:dyDescent="0.35">
      <c r="A68" s="9" t="s">
        <v>116</v>
      </c>
      <c r="B68" s="9" t="s">
        <v>117</v>
      </c>
      <c r="C68" s="10">
        <v>7000</v>
      </c>
      <c r="D68" s="11">
        <v>6628.11</v>
      </c>
    </row>
    <row r="69" spans="1:5" x14ac:dyDescent="0.35">
      <c r="A69" s="9" t="s">
        <v>118</v>
      </c>
      <c r="B69" s="9" t="s">
        <v>119</v>
      </c>
      <c r="C69" s="11">
        <v>0</v>
      </c>
      <c r="D69" s="11">
        <v>0</v>
      </c>
    </row>
    <row r="70" spans="1:5" x14ac:dyDescent="0.35">
      <c r="A70" s="9"/>
      <c r="B70" s="9"/>
      <c r="C70" s="10"/>
      <c r="D70" s="11"/>
    </row>
    <row r="71" spans="1:5" x14ac:dyDescent="0.35">
      <c r="A71" s="5"/>
      <c r="B71" s="5" t="s">
        <v>120</v>
      </c>
      <c r="C71" s="6">
        <f>SUM(C72:C73)</f>
        <v>235000</v>
      </c>
      <c r="D71" s="7">
        <v>232924.52</v>
      </c>
    </row>
    <row r="72" spans="1:5" x14ac:dyDescent="0.35">
      <c r="A72" s="9" t="s">
        <v>121</v>
      </c>
      <c r="B72" s="9" t="s">
        <v>122</v>
      </c>
      <c r="C72" s="10">
        <v>150000</v>
      </c>
      <c r="D72" s="11">
        <v>150705.12</v>
      </c>
    </row>
    <row r="73" spans="1:5" x14ac:dyDescent="0.35">
      <c r="A73" s="9" t="s">
        <v>123</v>
      </c>
      <c r="B73" s="9" t="s">
        <v>124</v>
      </c>
      <c r="C73" s="10">
        <v>85000</v>
      </c>
      <c r="D73" s="11">
        <v>82219.399999999994</v>
      </c>
    </row>
    <row r="74" spans="1:5" x14ac:dyDescent="0.35">
      <c r="A74" s="9"/>
      <c r="B74" s="9"/>
      <c r="C74" s="10"/>
      <c r="D74" s="11"/>
    </row>
    <row r="75" spans="1:5" x14ac:dyDescent="0.35">
      <c r="A75" s="5"/>
      <c r="B75" s="5" t="s">
        <v>125</v>
      </c>
      <c r="C75" s="6">
        <f>SUM(C76:C110)</f>
        <v>1788500</v>
      </c>
      <c r="D75" s="7">
        <v>1711286.24</v>
      </c>
    </row>
    <row r="76" spans="1:5" x14ac:dyDescent="0.35">
      <c r="A76" s="9" t="s">
        <v>126</v>
      </c>
      <c r="B76" s="9" t="s">
        <v>127</v>
      </c>
      <c r="C76" s="10">
        <v>2500</v>
      </c>
      <c r="D76" s="11">
        <v>409</v>
      </c>
    </row>
    <row r="77" spans="1:5" x14ac:dyDescent="0.35">
      <c r="A77" s="9" t="s">
        <v>128</v>
      </c>
      <c r="B77" s="9" t="s">
        <v>129</v>
      </c>
      <c r="C77" s="10">
        <v>20000</v>
      </c>
      <c r="D77" s="11">
        <v>9064.25</v>
      </c>
      <c r="E77" t="s">
        <v>219</v>
      </c>
    </row>
    <row r="78" spans="1:5" x14ac:dyDescent="0.35">
      <c r="A78" s="9" t="s">
        <v>130</v>
      </c>
      <c r="B78" s="9" t="s">
        <v>131</v>
      </c>
      <c r="C78" s="10">
        <v>20000</v>
      </c>
      <c r="D78" s="11">
        <v>14911.85</v>
      </c>
      <c r="E78" t="s">
        <v>219</v>
      </c>
    </row>
    <row r="79" spans="1:5" x14ac:dyDescent="0.35">
      <c r="A79" s="9" t="s">
        <v>132</v>
      </c>
      <c r="B79" s="9" t="s">
        <v>133</v>
      </c>
      <c r="C79" s="10">
        <v>25000</v>
      </c>
      <c r="D79" s="11">
        <v>24706.25</v>
      </c>
      <c r="E79" t="s">
        <v>233</v>
      </c>
    </row>
    <row r="80" spans="1:5" x14ac:dyDescent="0.35">
      <c r="A80" s="9" t="s">
        <v>134</v>
      </c>
      <c r="B80" s="9" t="s">
        <v>135</v>
      </c>
      <c r="C80" s="10">
        <v>85000</v>
      </c>
      <c r="D80" s="11">
        <v>85222.57</v>
      </c>
      <c r="E80" t="s">
        <v>232</v>
      </c>
    </row>
    <row r="81" spans="1:5" x14ac:dyDescent="0.35">
      <c r="A81" s="9" t="s">
        <v>136</v>
      </c>
      <c r="B81" s="9" t="s">
        <v>137</v>
      </c>
      <c r="C81" s="10">
        <v>2500</v>
      </c>
      <c r="D81" s="11">
        <v>1705</v>
      </c>
    </row>
    <row r="82" spans="1:5" x14ac:dyDescent="0.35">
      <c r="A82" s="9" t="s">
        <v>138</v>
      </c>
      <c r="B82" s="9" t="s">
        <v>139</v>
      </c>
      <c r="C82" s="10">
        <v>10000</v>
      </c>
      <c r="D82" s="11">
        <v>8000</v>
      </c>
    </row>
    <row r="83" spans="1:5" x14ac:dyDescent="0.35">
      <c r="A83" s="9" t="s">
        <v>140</v>
      </c>
      <c r="B83" s="9" t="s">
        <v>141</v>
      </c>
      <c r="C83" s="10">
        <v>10000</v>
      </c>
      <c r="D83" s="11">
        <v>10316.34</v>
      </c>
    </row>
    <row r="84" spans="1:5" x14ac:dyDescent="0.35">
      <c r="A84" s="9" t="s">
        <v>142</v>
      </c>
      <c r="B84" s="9" t="s">
        <v>143</v>
      </c>
      <c r="C84" s="10">
        <v>275000</v>
      </c>
      <c r="D84" s="11">
        <v>267037.5</v>
      </c>
    </row>
    <row r="85" spans="1:5" x14ac:dyDescent="0.35">
      <c r="A85" s="9" t="s">
        <v>144</v>
      </c>
      <c r="B85" s="9" t="s">
        <v>145</v>
      </c>
      <c r="C85" s="10">
        <v>90000</v>
      </c>
      <c r="D85" s="11">
        <v>85812.5</v>
      </c>
    </row>
    <row r="86" spans="1:5" x14ac:dyDescent="0.35">
      <c r="A86" s="9" t="s">
        <v>146</v>
      </c>
      <c r="B86" s="9" t="s">
        <v>147</v>
      </c>
      <c r="C86" s="10">
        <v>40000</v>
      </c>
      <c r="D86" s="11">
        <v>39624.18</v>
      </c>
      <c r="E86" t="s">
        <v>231</v>
      </c>
    </row>
    <row r="87" spans="1:5" x14ac:dyDescent="0.35">
      <c r="A87" s="9" t="s">
        <v>148</v>
      </c>
      <c r="B87" s="9" t="s">
        <v>149</v>
      </c>
      <c r="C87" s="10">
        <v>25000</v>
      </c>
      <c r="D87" s="11">
        <v>19885.310000000001</v>
      </c>
    </row>
    <row r="88" spans="1:5" x14ac:dyDescent="0.35">
      <c r="A88" s="9" t="s">
        <v>150</v>
      </c>
      <c r="B88" s="9" t="s">
        <v>151</v>
      </c>
      <c r="C88" s="10">
        <v>5000</v>
      </c>
      <c r="D88" s="11">
        <v>4541</v>
      </c>
    </row>
    <row r="89" spans="1:5" x14ac:dyDescent="0.35">
      <c r="A89" s="9" t="s">
        <v>152</v>
      </c>
      <c r="B89" s="9" t="s">
        <v>153</v>
      </c>
      <c r="C89" s="10">
        <v>175000</v>
      </c>
      <c r="D89" s="11">
        <v>180179.15</v>
      </c>
      <c r="E89" t="s">
        <v>220</v>
      </c>
    </row>
    <row r="90" spans="1:5" x14ac:dyDescent="0.35">
      <c r="A90" s="9" t="s">
        <v>154</v>
      </c>
      <c r="B90" s="9" t="s">
        <v>155</v>
      </c>
      <c r="C90" s="10">
        <v>5000</v>
      </c>
      <c r="D90" s="11">
        <v>4485</v>
      </c>
    </row>
    <row r="91" spans="1:5" x14ac:dyDescent="0.35">
      <c r="A91" s="9" t="s">
        <v>156</v>
      </c>
      <c r="B91" s="9" t="s">
        <v>157</v>
      </c>
      <c r="C91" s="10">
        <v>20000</v>
      </c>
      <c r="D91" s="11">
        <v>17179</v>
      </c>
    </row>
    <row r="92" spans="1:5" x14ac:dyDescent="0.35">
      <c r="A92" s="9" t="s">
        <v>158</v>
      </c>
      <c r="B92" s="9" t="s">
        <v>159</v>
      </c>
      <c r="C92" s="10">
        <v>10000</v>
      </c>
      <c r="D92" s="11">
        <v>9112.7900000000009</v>
      </c>
    </row>
    <row r="93" spans="1:5" x14ac:dyDescent="0.35">
      <c r="A93" s="9" t="s">
        <v>160</v>
      </c>
      <c r="B93" s="9" t="s">
        <v>161</v>
      </c>
      <c r="C93" s="10">
        <v>25000</v>
      </c>
      <c r="D93" s="11">
        <v>16350</v>
      </c>
    </row>
    <row r="94" spans="1:5" x14ac:dyDescent="0.35">
      <c r="A94" s="9" t="s">
        <v>162</v>
      </c>
      <c r="B94" s="9" t="s">
        <v>163</v>
      </c>
      <c r="C94" s="10">
        <v>10000</v>
      </c>
      <c r="D94" s="11">
        <v>4476</v>
      </c>
    </row>
    <row r="95" spans="1:5" x14ac:dyDescent="0.35">
      <c r="A95" s="9" t="s">
        <v>164</v>
      </c>
      <c r="B95" s="9" t="s">
        <v>165</v>
      </c>
      <c r="C95" s="10">
        <v>8500</v>
      </c>
      <c r="D95" s="11">
        <v>8995.27</v>
      </c>
    </row>
    <row r="96" spans="1:5" x14ac:dyDescent="0.35">
      <c r="A96" s="9" t="s">
        <v>166</v>
      </c>
      <c r="B96" s="9" t="s">
        <v>167</v>
      </c>
      <c r="C96" s="10">
        <v>2000</v>
      </c>
      <c r="D96" s="11">
        <v>1617</v>
      </c>
    </row>
    <row r="97" spans="1:5" x14ac:dyDescent="0.35">
      <c r="A97" s="9" t="s">
        <v>168</v>
      </c>
      <c r="B97" s="9" t="s">
        <v>169</v>
      </c>
      <c r="C97" s="10">
        <v>45000</v>
      </c>
      <c r="D97" s="11">
        <v>44626.44</v>
      </c>
    </row>
    <row r="98" spans="1:5" x14ac:dyDescent="0.35">
      <c r="A98" s="9" t="s">
        <v>170</v>
      </c>
      <c r="B98" s="9" t="s">
        <v>171</v>
      </c>
      <c r="C98" s="10">
        <v>80000</v>
      </c>
      <c r="D98" s="11">
        <v>80804.94</v>
      </c>
    </row>
    <row r="99" spans="1:5" x14ac:dyDescent="0.35">
      <c r="A99" s="9" t="s">
        <v>172</v>
      </c>
      <c r="B99" s="9" t="s">
        <v>173</v>
      </c>
      <c r="C99" s="10">
        <v>250000</v>
      </c>
      <c r="D99" s="11">
        <v>242994.35</v>
      </c>
      <c r="E99" t="s">
        <v>230</v>
      </c>
    </row>
    <row r="100" spans="1:5" x14ac:dyDescent="0.35">
      <c r="A100" s="9" t="s">
        <v>174</v>
      </c>
      <c r="B100" s="9" t="s">
        <v>175</v>
      </c>
      <c r="C100" s="11">
        <v>0</v>
      </c>
      <c r="D100" s="11">
        <v>0</v>
      </c>
    </row>
    <row r="101" spans="1:5" x14ac:dyDescent="0.35">
      <c r="A101" s="9" t="s">
        <v>176</v>
      </c>
      <c r="B101" s="9" t="s">
        <v>177</v>
      </c>
      <c r="C101" s="10">
        <v>35000</v>
      </c>
      <c r="D101" s="11">
        <v>31608</v>
      </c>
    </row>
    <row r="102" spans="1:5" x14ac:dyDescent="0.35">
      <c r="A102" s="9" t="s">
        <v>178</v>
      </c>
      <c r="B102" s="9" t="s">
        <v>179</v>
      </c>
      <c r="C102" s="10">
        <v>20000</v>
      </c>
      <c r="D102" s="11">
        <v>18055.45</v>
      </c>
    </row>
    <row r="103" spans="1:5" x14ac:dyDescent="0.35">
      <c r="A103" s="9" t="s">
        <v>180</v>
      </c>
      <c r="B103" s="9" t="s">
        <v>181</v>
      </c>
      <c r="C103" s="10">
        <v>3000</v>
      </c>
      <c r="D103" s="11">
        <v>5635</v>
      </c>
    </row>
    <row r="104" spans="1:5" x14ac:dyDescent="0.35">
      <c r="A104" s="9" t="s">
        <v>182</v>
      </c>
      <c r="B104" s="9" t="s">
        <v>183</v>
      </c>
      <c r="C104" s="10">
        <v>280000</v>
      </c>
      <c r="D104" s="11">
        <v>273831.67999999999</v>
      </c>
      <c r="E104" t="s">
        <v>229</v>
      </c>
    </row>
    <row r="105" spans="1:5" x14ac:dyDescent="0.35">
      <c r="A105" s="9" t="s">
        <v>184</v>
      </c>
      <c r="B105" s="9" t="s">
        <v>185</v>
      </c>
      <c r="C105" s="11">
        <v>0</v>
      </c>
      <c r="D105" s="11">
        <v>1900</v>
      </c>
    </row>
    <row r="106" spans="1:5" x14ac:dyDescent="0.35">
      <c r="A106" s="9" t="s">
        <v>186</v>
      </c>
      <c r="B106" s="9" t="s">
        <v>187</v>
      </c>
      <c r="C106" s="11">
        <v>0</v>
      </c>
      <c r="D106" s="11">
        <v>0</v>
      </c>
    </row>
    <row r="107" spans="1:5" x14ac:dyDescent="0.35">
      <c r="A107" s="9" t="s">
        <v>188</v>
      </c>
      <c r="B107" s="9" t="s">
        <v>189</v>
      </c>
      <c r="C107" s="10">
        <v>15000</v>
      </c>
      <c r="D107" s="11">
        <v>13311.5</v>
      </c>
    </row>
    <row r="108" spans="1:5" x14ac:dyDescent="0.35">
      <c r="A108" s="9" t="s">
        <v>190</v>
      </c>
      <c r="B108" s="9" t="s">
        <v>191</v>
      </c>
      <c r="C108" s="10">
        <v>15000</v>
      </c>
      <c r="D108" s="11">
        <v>10662.76</v>
      </c>
    </row>
    <row r="109" spans="1:5" x14ac:dyDescent="0.35">
      <c r="A109" s="9" t="s">
        <v>192</v>
      </c>
      <c r="B109" s="9" t="s">
        <v>193</v>
      </c>
      <c r="C109" s="10">
        <v>130000</v>
      </c>
      <c r="D109" s="11">
        <v>128034.14</v>
      </c>
      <c r="E109" t="s">
        <v>240</v>
      </c>
    </row>
    <row r="110" spans="1:5" x14ac:dyDescent="0.35">
      <c r="A110" s="9" t="s">
        <v>194</v>
      </c>
      <c r="B110" s="9" t="s">
        <v>195</v>
      </c>
      <c r="C110" s="10">
        <v>50000</v>
      </c>
      <c r="D110" s="11">
        <v>46192.44</v>
      </c>
    </row>
    <row r="111" spans="1:5" x14ac:dyDescent="0.35">
      <c r="A111" s="12"/>
      <c r="B111" s="12" t="s">
        <v>196</v>
      </c>
      <c r="C111" s="17">
        <f>SUM(C75,C71,C49,C35)</f>
        <v>9733500</v>
      </c>
      <c r="D111" s="14">
        <v>9008440.8499999996</v>
      </c>
    </row>
    <row r="112" spans="1:5" x14ac:dyDescent="0.35">
      <c r="A112" s="12"/>
      <c r="B112" s="12" t="s">
        <v>197</v>
      </c>
      <c r="C112" s="17">
        <f>SUM(C33-C111)</f>
        <v>108500</v>
      </c>
      <c r="D112" s="14">
        <v>658768.4</v>
      </c>
    </row>
    <row r="113" spans="1:5" x14ac:dyDescent="0.35">
      <c r="A113" s="5"/>
      <c r="B113" s="5" t="s">
        <v>198</v>
      </c>
      <c r="C113" s="6">
        <v>100000</v>
      </c>
      <c r="D113" s="7">
        <v>299259.15999999997</v>
      </c>
    </row>
    <row r="114" spans="1:5" x14ac:dyDescent="0.35">
      <c r="A114" s="9" t="s">
        <v>199</v>
      </c>
      <c r="B114" s="9" t="s">
        <v>200</v>
      </c>
      <c r="C114" s="10">
        <v>100000</v>
      </c>
      <c r="D114" s="11">
        <v>292241</v>
      </c>
      <c r="E114" t="s">
        <v>213</v>
      </c>
    </row>
    <row r="115" spans="1:5" x14ac:dyDescent="0.35">
      <c r="A115" s="9" t="s">
        <v>201</v>
      </c>
      <c r="B115" s="9" t="s">
        <v>202</v>
      </c>
      <c r="C115" s="10"/>
      <c r="D115" s="11">
        <v>18.16</v>
      </c>
    </row>
    <row r="116" spans="1:5" x14ac:dyDescent="0.35">
      <c r="A116" s="9" t="s">
        <v>203</v>
      </c>
      <c r="B116" s="9" t="s">
        <v>198</v>
      </c>
      <c r="C116" s="10"/>
      <c r="D116" s="11">
        <v>7000</v>
      </c>
      <c r="E116" t="s">
        <v>228</v>
      </c>
    </row>
    <row r="117" spans="1:5" x14ac:dyDescent="0.35">
      <c r="A117" s="5"/>
      <c r="B117" s="5" t="s">
        <v>204</v>
      </c>
      <c r="C117" s="6">
        <v>5000</v>
      </c>
      <c r="D117" s="7">
        <v>4206.71</v>
      </c>
    </row>
    <row r="118" spans="1:5" x14ac:dyDescent="0.35">
      <c r="A118" s="9" t="s">
        <v>205</v>
      </c>
      <c r="B118" s="9" t="s">
        <v>206</v>
      </c>
      <c r="C118" s="10">
        <v>1000</v>
      </c>
      <c r="D118" s="11">
        <v>209</v>
      </c>
    </row>
    <row r="119" spans="1:5" x14ac:dyDescent="0.35">
      <c r="A119" s="9" t="s">
        <v>207</v>
      </c>
      <c r="B119" s="9" t="s">
        <v>208</v>
      </c>
      <c r="C119" s="10">
        <v>4000</v>
      </c>
      <c r="D119" s="11">
        <v>3997.71</v>
      </c>
    </row>
    <row r="120" spans="1:5" x14ac:dyDescent="0.35">
      <c r="A120" s="12"/>
      <c r="B120" s="12" t="s">
        <v>209</v>
      </c>
      <c r="C120" s="17">
        <v>95000</v>
      </c>
      <c r="D120" s="14">
        <v>295052.45</v>
      </c>
      <c r="E120" s="8"/>
    </row>
    <row r="121" spans="1:5" x14ac:dyDescent="0.35">
      <c r="A121" s="12"/>
      <c r="B121" s="12" t="s">
        <v>210</v>
      </c>
      <c r="C121" s="17">
        <f>SUM(C120,C112)</f>
        <v>203500</v>
      </c>
      <c r="D121" s="14">
        <v>953820.85</v>
      </c>
    </row>
    <row r="122" spans="1:5" x14ac:dyDescent="0.35">
      <c r="A122" s="12"/>
      <c r="B122" s="12" t="s">
        <v>211</v>
      </c>
      <c r="C122" s="17">
        <v>203500</v>
      </c>
      <c r="D122" s="14">
        <v>953820.85</v>
      </c>
    </row>
  </sheetData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Pål Hafstad Thorsen</dc:creator>
  <cp:lastModifiedBy>Pål Hafstad Thorsen</cp:lastModifiedBy>
  <dcterms:created xsi:type="dcterms:W3CDTF">2026-03-18T21:47:11Z</dcterms:created>
  <dcterms:modified xsi:type="dcterms:W3CDTF">2026-03-19T14:44:40Z</dcterms:modified>
</cp:coreProperties>
</file>